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RayaWard\SRA Dropbox\Raya Ward\Meetings\Annual Meeting\2025 San Antonio\PPT\Monday Sessions\M204\"/>
    </mc:Choice>
  </mc:AlternateContent>
  <xr:revisionPtr revIDLastSave="0" documentId="8_{58ABE1A9-D868-499F-98B0-05BD44EB3B58}" xr6:coauthVersionLast="47" xr6:coauthVersionMax="47" xr10:uidLastSave="{00000000-0000-0000-0000-000000000000}"/>
  <bookViews>
    <workbookView xWindow="-110" yWindow="-110" windowWidth="22780" windowHeight="14540" tabRatio="666" activeTab="1" xr2:uid="{00000000-000D-0000-FFFF-FFFF00000000}"/>
  </bookViews>
  <sheets>
    <sheet name="Reporting" sheetId="24" r:id="rId1"/>
    <sheet name="Tracking" sheetId="4" r:id="rId2"/>
    <sheet name="20-0001-1" sheetId="26" r:id="rId3"/>
    <sheet name="Funding Agency Codes" sheetId="2" r:id="rId4"/>
    <sheet name="Drop Down Menu"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4" l="1"/>
  <c r="O14" i="4"/>
  <c r="N14" i="4"/>
  <c r="L14" i="4"/>
  <c r="K14" i="4"/>
  <c r="J14" i="4"/>
  <c r="I24" i="24"/>
  <c r="G24" i="24"/>
  <c r="F24" i="24"/>
  <c r="E24" i="24"/>
  <c r="D24" i="24"/>
  <c r="C24" i="24"/>
  <c r="B24" i="24"/>
  <c r="I23" i="24"/>
  <c r="I22" i="24"/>
  <c r="I21" i="24"/>
  <c r="I16" i="24"/>
  <c r="G14" i="24"/>
  <c r="I19" i="24"/>
  <c r="G19" i="24"/>
  <c r="F19" i="24"/>
  <c r="E19" i="24"/>
  <c r="D19" i="24"/>
  <c r="C19" i="24"/>
  <c r="B19" i="24"/>
  <c r="I11" i="24"/>
  <c r="I13" i="24"/>
  <c r="I18" i="24"/>
  <c r="I17" i="24"/>
  <c r="G9" i="24" l="1"/>
  <c r="I12" i="24" l="1"/>
  <c r="I14" i="24" s="1"/>
  <c r="F14" i="24" l="1"/>
  <c r="F9" i="24" l="1"/>
  <c r="U12" i="4" l="1"/>
  <c r="U13" i="4"/>
  <c r="E9" i="24" l="1"/>
  <c r="D14" i="24" l="1"/>
  <c r="D9" i="24" l="1"/>
  <c r="B14" i="24" l="1"/>
  <c r="Q12" i="4" l="1"/>
  <c r="Q11" i="4"/>
  <c r="Q10" i="4"/>
  <c r="Q9" i="4"/>
  <c r="Q8" i="4"/>
  <c r="Q7" i="4"/>
  <c r="Q6" i="4"/>
  <c r="Q5" i="4"/>
  <c r="M12" i="4"/>
  <c r="M11" i="4"/>
  <c r="M10" i="4"/>
  <c r="M9" i="4"/>
  <c r="M8" i="4"/>
  <c r="M7" i="4"/>
  <c r="M6" i="4"/>
  <c r="M5" i="4"/>
  <c r="Q14" i="4" l="1"/>
  <c r="M14" i="4"/>
  <c r="U14" i="4" l="1"/>
  <c r="G1" i="4" l="1"/>
  <c r="F30" i="26" l="1"/>
  <c r="E30" i="26"/>
  <c r="D30" i="26"/>
  <c r="F29" i="26"/>
  <c r="E29" i="26"/>
  <c r="D29" i="26"/>
  <c r="F25" i="26"/>
  <c r="E25" i="26"/>
  <c r="D25" i="26"/>
  <c r="F24" i="26"/>
  <c r="E24" i="26"/>
  <c r="D24" i="26"/>
  <c r="G22" i="26"/>
  <c r="G21" i="26"/>
  <c r="G19" i="26"/>
  <c r="G18" i="26"/>
  <c r="I6" i="24"/>
  <c r="G25" i="26" l="1"/>
  <c r="G24" i="26"/>
  <c r="G29" i="26"/>
  <c r="G30" i="26"/>
  <c r="B9" i="24"/>
  <c r="I7" i="24" l="1"/>
  <c r="I8" i="24"/>
  <c r="I9" i="24" l="1"/>
  <c r="C9" i="24"/>
</calcChain>
</file>

<file path=xl/sharedStrings.xml><?xml version="1.0" encoding="utf-8"?>
<sst xmlns="http://schemas.openxmlformats.org/spreadsheetml/2006/main" count="281" uniqueCount="203">
  <si>
    <t>Address:</t>
  </si>
  <si>
    <t>Grant Title:</t>
  </si>
  <si>
    <t>Proposal Number:</t>
  </si>
  <si>
    <t>Funding Agency:</t>
  </si>
  <si>
    <t>Funding Agency Type:</t>
  </si>
  <si>
    <t>Flow-thru Agency:</t>
  </si>
  <si>
    <t>Flow-thru Type:</t>
  </si>
  <si>
    <t>Project Status:</t>
  </si>
  <si>
    <t>Funding Opp Number:</t>
  </si>
  <si>
    <t>Award Info</t>
  </si>
  <si>
    <t>Award Number:</t>
  </si>
  <si>
    <t>Project Period:</t>
  </si>
  <si>
    <t>Budget Period:</t>
  </si>
  <si>
    <t>Project Director:</t>
  </si>
  <si>
    <t>Direct Request:</t>
  </si>
  <si>
    <t>Direct Awarded:</t>
  </si>
  <si>
    <t>Indirect Request:</t>
  </si>
  <si>
    <t>Indirect Awarded:</t>
  </si>
  <si>
    <t>Division:</t>
  </si>
  <si>
    <t>Key Personnel</t>
  </si>
  <si>
    <t>Co-Director:</t>
  </si>
  <si>
    <t>Other Roles:</t>
  </si>
  <si>
    <t>Total Request:</t>
  </si>
  <si>
    <t>Total Awarded:</t>
  </si>
  <si>
    <t>Cost Share:</t>
  </si>
  <si>
    <t>Funding Agency Deadline:</t>
  </si>
  <si>
    <t>Grants Office Receipt Date:</t>
  </si>
  <si>
    <t>FOA Date:</t>
  </si>
  <si>
    <t>Reporting Deadlines</t>
  </si>
  <si>
    <t>Subawards</t>
  </si>
  <si>
    <t>Subrecipient:</t>
  </si>
  <si>
    <t>Telephone:</t>
  </si>
  <si>
    <t>Key Personnel:</t>
  </si>
  <si>
    <t>Budget</t>
  </si>
  <si>
    <t>Direct Costs</t>
  </si>
  <si>
    <t>Indirect Costs</t>
  </si>
  <si>
    <t>Agreement Signed</t>
  </si>
  <si>
    <t>Risk Assessment</t>
  </si>
  <si>
    <t>CDFA Number:</t>
  </si>
  <si>
    <t>Notifications</t>
  </si>
  <si>
    <t>Award</t>
  </si>
  <si>
    <t>Johnson College Funding Agency Codes</t>
  </si>
  <si>
    <t>Agency</t>
  </si>
  <si>
    <t>Agency Type</t>
  </si>
  <si>
    <t>Code</t>
  </si>
  <si>
    <t>US Dept. of Agriculture</t>
  </si>
  <si>
    <t>Federal</t>
  </si>
  <si>
    <t>USDA</t>
  </si>
  <si>
    <t>Willary Foundation</t>
  </si>
  <si>
    <t>Foundation</t>
  </si>
  <si>
    <t>WILL</t>
  </si>
  <si>
    <t>Scranton Area Foundation</t>
  </si>
  <si>
    <t>PPL</t>
  </si>
  <si>
    <t>PPL Foundation</t>
  </si>
  <si>
    <t>State</t>
  </si>
  <si>
    <t>RAC-P</t>
  </si>
  <si>
    <t>Commonwealth of PA  RAC-P</t>
  </si>
  <si>
    <t>SORD</t>
  </si>
  <si>
    <t>National Science Foundation</t>
  </si>
  <si>
    <t>NSF</t>
  </si>
  <si>
    <t>National Institute of Food and Agriculture</t>
  </si>
  <si>
    <t>NIFA</t>
  </si>
  <si>
    <t>Moses Taylor Foundation</t>
  </si>
  <si>
    <t>MOSES</t>
  </si>
  <si>
    <t>ARC</t>
  </si>
  <si>
    <t>Sordoni Family Foundation</t>
  </si>
  <si>
    <t>Funding Opportunity</t>
  </si>
  <si>
    <t>Status</t>
  </si>
  <si>
    <t>Notes</t>
  </si>
  <si>
    <t>Project Director</t>
  </si>
  <si>
    <t>Grant Title</t>
  </si>
  <si>
    <t>Total Funding Request</t>
  </si>
  <si>
    <t>Northeastern Pennsylvania Health Care Foundation</t>
  </si>
  <si>
    <t>NEPAHEALTH</t>
  </si>
  <si>
    <t>In Process</t>
  </si>
  <si>
    <t>Important Dates</t>
  </si>
  <si>
    <t>Grant Information</t>
  </si>
  <si>
    <t xml:space="preserve">Active </t>
  </si>
  <si>
    <t xml:space="preserve">Closed </t>
  </si>
  <si>
    <t>Submitted</t>
  </si>
  <si>
    <t>Pending Notice</t>
  </si>
  <si>
    <t>Local</t>
  </si>
  <si>
    <t>SPITZ</t>
  </si>
  <si>
    <t>SAF</t>
  </si>
  <si>
    <t>Type</t>
  </si>
  <si>
    <t>Date Required</t>
  </si>
  <si>
    <t>Person Responsible</t>
  </si>
  <si>
    <t>FFR</t>
  </si>
  <si>
    <t>Quarterly</t>
  </si>
  <si>
    <t>Final</t>
  </si>
  <si>
    <t>Annual</t>
  </si>
  <si>
    <t>Appalachian Regional Commission</t>
  </si>
  <si>
    <t>HAAS</t>
  </si>
  <si>
    <t>WALMRT</t>
  </si>
  <si>
    <t>Walmart Foundation</t>
  </si>
  <si>
    <t>MOFFAT</t>
  </si>
  <si>
    <t>Lackawanna County</t>
  </si>
  <si>
    <t>LACKCTY</t>
  </si>
  <si>
    <t>Haas (Gene) Foundation</t>
  </si>
  <si>
    <t xml:space="preserve">Moffat (Robert Y.) Family Charitable Trust </t>
  </si>
  <si>
    <t>McGowan (William G.) Charitable Fund</t>
  </si>
  <si>
    <t>Spitz (Robert H.) Foundation</t>
  </si>
  <si>
    <t>MCGOWAN</t>
  </si>
  <si>
    <t>Total</t>
  </si>
  <si>
    <t>JC Project Number:</t>
  </si>
  <si>
    <t>Tracking Number:</t>
  </si>
  <si>
    <t>Agency Program Director Name:</t>
  </si>
  <si>
    <t>Contact Email:</t>
  </si>
  <si>
    <t>Contact Telephone:</t>
  </si>
  <si>
    <t>20-0001-1</t>
  </si>
  <si>
    <t>Opportunity Name:</t>
  </si>
  <si>
    <t>Agency Information</t>
  </si>
  <si>
    <t>Grant Description Text</t>
  </si>
  <si>
    <t>US Dept. of Education</t>
  </si>
  <si>
    <t>20-0002-1</t>
  </si>
  <si>
    <t>20-0003-1</t>
  </si>
  <si>
    <t>20-0004-1</t>
  </si>
  <si>
    <t>Proposal Number</t>
  </si>
  <si>
    <t>ED-GRANTS-041020-003A</t>
  </si>
  <si>
    <t>Sustaining Grant</t>
  </si>
  <si>
    <t>Project Period of Performance</t>
  </si>
  <si>
    <t>4/24/20 - 4/23/21</t>
  </si>
  <si>
    <t>5/5/20 - 5/5/21</t>
  </si>
  <si>
    <t>20-0005-1</t>
  </si>
  <si>
    <t>Total Project Cost Requested</t>
  </si>
  <si>
    <t>Total Project Cost Awarded</t>
  </si>
  <si>
    <t>20-0006-1</t>
  </si>
  <si>
    <t>20-0007-1</t>
  </si>
  <si>
    <t>Rejected</t>
  </si>
  <si>
    <t>Number of Applications Submitted</t>
  </si>
  <si>
    <t>Number of Grants Awarded</t>
  </si>
  <si>
    <t>Direct Costs Requested</t>
  </si>
  <si>
    <t>Indirect Costs Requested</t>
  </si>
  <si>
    <t>FY22</t>
  </si>
  <si>
    <t>FY23</t>
  </si>
  <si>
    <t>Matching Funds Required</t>
  </si>
  <si>
    <t>Direct Costs Awarded</t>
  </si>
  <si>
    <t>Indirect Costs Awarded</t>
  </si>
  <si>
    <t>Total Award</t>
  </si>
  <si>
    <t>Spitz Foundation</t>
  </si>
  <si>
    <t>Spay/Neuter Clinic</t>
  </si>
  <si>
    <r>
      <t xml:space="preserve">7/1/2019 - </t>
    </r>
    <r>
      <rPr>
        <sz val="11"/>
        <color rgb="FFFF0000"/>
        <rFont val="Calibri"/>
        <family val="2"/>
        <scheme val="minor"/>
      </rPr>
      <t>12/31/2020</t>
    </r>
  </si>
  <si>
    <t>STEM Solar USB Chargers</t>
  </si>
  <si>
    <t>7/1/2019 - 12/31/2020</t>
  </si>
  <si>
    <t>Transitional Assistance for Needy Families</t>
  </si>
  <si>
    <t>Teacher in the Workplace</t>
  </si>
  <si>
    <t>STEM Occupations in Pennsylvania</t>
  </si>
  <si>
    <t xml:space="preserve">College Readiness for STEM Occupations </t>
  </si>
  <si>
    <t>No Cost Extension</t>
  </si>
  <si>
    <r>
      <rPr>
        <sz val="11"/>
        <rFont val="Calibri"/>
        <family val="2"/>
        <scheme val="minor"/>
      </rPr>
      <t xml:space="preserve">2/1/2020 - </t>
    </r>
    <r>
      <rPr>
        <sz val="11"/>
        <color rgb="FFFF0000"/>
        <rFont val="Calibri"/>
        <family val="2"/>
        <scheme val="minor"/>
      </rPr>
      <t>12/31/2020</t>
    </r>
  </si>
  <si>
    <r>
      <rPr>
        <sz val="11"/>
        <rFont val="Calibri"/>
        <family val="2"/>
        <scheme val="minor"/>
      </rPr>
      <t>8/1/2019 -</t>
    </r>
    <r>
      <rPr>
        <sz val="11"/>
        <color rgb="FFFF0000"/>
        <rFont val="Calibri"/>
        <family val="2"/>
        <scheme val="minor"/>
      </rPr>
      <t xml:space="preserve"> 12/31/2020</t>
    </r>
  </si>
  <si>
    <t>Spay Neuter Clinic</t>
  </si>
  <si>
    <t>Veterinary Technology</t>
  </si>
  <si>
    <t>By underwriting costs associated with the Animal Care Clinic, the funding requested will provide our Veterinary Technology students with valuable clinical experience that meets Johnson College’s goal of preparing them to enter into and advance in their careers.</t>
  </si>
  <si>
    <t>Annual Grant Solicitation</t>
  </si>
  <si>
    <t>7/1/2019 - 6/30/2020</t>
  </si>
  <si>
    <t>Radiation Technology Equipment</t>
  </si>
  <si>
    <t>10/1/2019 - 9/30/20</t>
  </si>
  <si>
    <t>20-008-1</t>
  </si>
  <si>
    <t xml:space="preserve">Total Funding Requested </t>
  </si>
  <si>
    <t xml:space="preserve">Total Funding Awarded </t>
  </si>
  <si>
    <t>Total Subawards</t>
  </si>
  <si>
    <t>Number of Applications Pending Notice</t>
  </si>
  <si>
    <t>Direct Costs Pending</t>
  </si>
  <si>
    <t>Indirect Costs Pending</t>
  </si>
  <si>
    <t>Total Funding Pending</t>
  </si>
  <si>
    <t>TOTALS</t>
  </si>
  <si>
    <t>FY24</t>
  </si>
  <si>
    <t>FY25</t>
  </si>
  <si>
    <t>Project Code</t>
  </si>
  <si>
    <t>FY26</t>
  </si>
  <si>
    <t>July 1, 2025 - June 30, 2026</t>
  </si>
  <si>
    <t>FY27</t>
  </si>
  <si>
    <t>(as of date)</t>
  </si>
  <si>
    <t>Grants and Foundation Relations Summary</t>
  </si>
  <si>
    <t>Grant Funding Dashboard</t>
  </si>
  <si>
    <t>Fiduciary Contact</t>
  </si>
  <si>
    <t xml:space="preserve">Cares  </t>
  </si>
  <si>
    <t>Appropriations</t>
  </si>
  <si>
    <t>ED-GRANTS-041020-0012</t>
  </si>
  <si>
    <t>PA DCED</t>
  </si>
  <si>
    <t>Manufacturing to Careers</t>
  </si>
  <si>
    <t>Mary Smith</t>
  </si>
  <si>
    <t>Jim Jones</t>
  </si>
  <si>
    <t>Connie Perkins</t>
  </si>
  <si>
    <t>Janis Land</t>
  </si>
  <si>
    <t>Kim Elis</t>
  </si>
  <si>
    <t>Dana Johnson</t>
  </si>
  <si>
    <t>George Hastings</t>
  </si>
  <si>
    <t>Kim Gilchrest</t>
  </si>
  <si>
    <t>William Platt Foundation</t>
  </si>
  <si>
    <t>PA-22986</t>
  </si>
  <si>
    <t>5% Effort</t>
  </si>
  <si>
    <t>Dana Race</t>
  </si>
  <si>
    <t>2% Effort</t>
  </si>
  <si>
    <t>Technician</t>
  </si>
  <si>
    <t>Submission Date:</t>
  </si>
  <si>
    <t>NOA</t>
  </si>
  <si>
    <t>Cathy Fitzsimmons</t>
  </si>
  <si>
    <t>cfitzsimmons@saf.org</t>
  </si>
  <si>
    <t>570-342-3435</t>
  </si>
  <si>
    <t>PI / Grants</t>
  </si>
  <si>
    <t>PI/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</si>
</sst>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quot;$&quot;#,##0"/>
    <numFmt numFmtId="165" formatCode="_([$$-409]* #,##0_);_([$$-409]* \(#,##0\);_([$$-409]* &quot;-&quot;_);_(@_)"/>
    <numFmt numFmtId="166" formatCode="m/d/yy;@"/>
  </numFmts>
  <fonts count="15">
    <font>
      <sz val="11"/>
      <color theme="1"/>
      <name val="Calibri"/>
      <family val="2"/>
      <scheme val="minor"/>
    </font>
    <font>
      <b/>
      <sz val="14"/>
      <color theme="1"/>
      <name val="Calibri"/>
      <family val="2"/>
      <scheme val="minor"/>
    </font>
    <font>
      <b/>
      <sz val="11"/>
      <color theme="1"/>
      <name val="Calibri"/>
      <family val="2"/>
      <scheme val="minor"/>
    </font>
    <font>
      <b/>
      <i/>
      <sz val="14"/>
      <color theme="1"/>
      <name val="Calibri"/>
      <family val="2"/>
      <scheme val="minor"/>
    </font>
    <font>
      <u/>
      <sz val="11"/>
      <color theme="10"/>
      <name val="Calibri"/>
      <family val="2"/>
      <scheme val="minor"/>
    </font>
    <font>
      <sz val="11"/>
      <color rgb="FFFF0000"/>
      <name val="Calibri"/>
      <family val="2"/>
      <scheme val="minor"/>
    </font>
    <font>
      <b/>
      <u/>
      <sz val="11"/>
      <color theme="1"/>
      <name val="Calibri"/>
      <family val="2"/>
      <scheme val="minor"/>
    </font>
    <font>
      <i/>
      <sz val="9"/>
      <color theme="1"/>
      <name val="Calibri"/>
      <family val="2"/>
      <scheme val="minor"/>
    </font>
    <font>
      <b/>
      <i/>
      <sz val="11"/>
      <color theme="1"/>
      <name val="Calibri"/>
      <family val="2"/>
      <scheme val="minor"/>
    </font>
    <font>
      <sz val="11"/>
      <name val="Calibri"/>
      <family val="2"/>
      <scheme val="minor"/>
    </font>
    <font>
      <sz val="22"/>
      <color theme="9" tint="-0.249977111117893"/>
      <name val="Cambria"/>
      <family val="1"/>
    </font>
    <font>
      <b/>
      <sz val="18"/>
      <color theme="1"/>
      <name val="Trade Gothic LT Std"/>
      <family val="2"/>
    </font>
    <font>
      <b/>
      <sz val="16"/>
      <color theme="9" tint="-0.249977111117893"/>
      <name val="Cambria"/>
      <family val="1"/>
    </font>
    <font>
      <sz val="16"/>
      <color theme="9" tint="-0.249977111117893"/>
      <name val="Cambria"/>
      <family val="1"/>
    </font>
    <font>
      <b/>
      <sz val="22"/>
      <color theme="9" tint="-0.249977111117893"/>
      <name val="Arial"/>
      <family val="2"/>
    </font>
  </fonts>
  <fills count="2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BDDDD"/>
        <bgColor indexed="64"/>
      </patternFill>
    </fill>
    <fill>
      <patternFill patternType="solid">
        <fgColor theme="7" tint="0.39997558519241921"/>
        <bgColor indexed="64"/>
      </patternFill>
    </fill>
    <fill>
      <patternFill patternType="solid">
        <fgColor rgb="FF00FFCC"/>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06">
    <xf numFmtId="0" fontId="0" fillId="0" borderId="0" xfId="0"/>
    <xf numFmtId="0" fontId="1" fillId="0" borderId="0" xfId="0" applyFont="1"/>
    <xf numFmtId="0" fontId="0" fillId="2" borderId="0" xfId="0" applyFill="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2" fillId="9" borderId="0" xfId="0" applyFont="1" applyFill="1"/>
    <xf numFmtId="0" fontId="0" fillId="0" borderId="0" xfId="0" applyAlignment="1">
      <alignment horizontal="center"/>
    </xf>
    <xf numFmtId="0" fontId="0" fillId="8" borderId="0" xfId="0" applyFill="1"/>
    <xf numFmtId="0" fontId="0" fillId="9" borderId="0" xfId="0" applyFill="1"/>
    <xf numFmtId="0" fontId="2" fillId="0" borderId="1" xfId="0" applyFont="1" applyBorder="1" applyAlignment="1">
      <alignment horizontal="center"/>
    </xf>
    <xf numFmtId="164" fontId="0" fillId="0" borderId="0" xfId="0" applyNumberFormat="1"/>
    <xf numFmtId="0" fontId="0" fillId="10" borderId="0" xfId="0" applyFill="1"/>
    <xf numFmtId="3" fontId="0" fillId="0" borderId="0" xfId="0" applyNumberFormat="1"/>
    <xf numFmtId="14" fontId="0" fillId="0" borderId="0" xfId="0" applyNumberFormat="1"/>
    <xf numFmtId="0" fontId="2" fillId="0" borderId="0" xfId="0" applyFont="1"/>
    <xf numFmtId="0" fontId="2" fillId="0" borderId="0" xfId="0" applyFont="1" applyAlignment="1">
      <alignment vertical="center"/>
    </xf>
    <xf numFmtId="0" fontId="2" fillId="0" borderId="0" xfId="0" applyFont="1" applyAlignment="1">
      <alignment horizontal="center"/>
    </xf>
    <xf numFmtId="0" fontId="2" fillId="0" borderId="1" xfId="0" applyFont="1" applyBorder="1"/>
    <xf numFmtId="0" fontId="3" fillId="10" borderId="0" xfId="0" applyFont="1" applyFill="1"/>
    <xf numFmtId="0" fontId="3" fillId="4" borderId="0" xfId="0" applyFont="1" applyFill="1"/>
    <xf numFmtId="0" fontId="3" fillId="6" borderId="0" xfId="0" applyFont="1" applyFill="1"/>
    <xf numFmtId="0" fontId="3" fillId="3" borderId="0" xfId="0" applyFont="1" applyFill="1"/>
    <xf numFmtId="0" fontId="3" fillId="7" borderId="0" xfId="0" applyFont="1" applyFill="1"/>
    <xf numFmtId="0" fontId="3" fillId="5" borderId="0" xfId="0" applyFont="1" applyFill="1"/>
    <xf numFmtId="0" fontId="3" fillId="9" borderId="0" xfId="0" applyFont="1" applyFill="1"/>
    <xf numFmtId="0" fontId="0" fillId="11" borderId="0" xfId="0" applyFill="1"/>
    <xf numFmtId="0" fontId="4" fillId="0" borderId="0" xfId="1"/>
    <xf numFmtId="0" fontId="0" fillId="12" borderId="1" xfId="0"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xf>
    <xf numFmtId="0" fontId="0" fillId="0" borderId="1" xfId="0" applyBorder="1" applyAlignment="1">
      <alignment horizontal="center" vertical="top" wrapText="1"/>
    </xf>
    <xf numFmtId="42" fontId="0" fillId="0" borderId="0" xfId="0" applyNumberFormat="1"/>
    <xf numFmtId="164" fontId="0" fillId="13" borderId="0" xfId="0" applyNumberFormat="1" applyFill="1"/>
    <xf numFmtId="3" fontId="0" fillId="13" borderId="0" xfId="0" applyNumberFormat="1" applyFill="1"/>
    <xf numFmtId="0" fontId="0" fillId="0" borderId="0" xfId="0" applyAlignment="1">
      <alignment vertical="center"/>
    </xf>
    <xf numFmtId="0" fontId="6" fillId="0" borderId="0" xfId="0" applyFont="1" applyAlignment="1">
      <alignment horizontal="center"/>
    </xf>
    <xf numFmtId="165" fontId="0" fillId="0" borderId="1" xfId="0" applyNumberFormat="1" applyBorder="1" applyAlignment="1">
      <alignment vertical="top"/>
    </xf>
    <xf numFmtId="42" fontId="0" fillId="0" borderId="1" xfId="0" applyNumberFormat="1" applyBorder="1" applyAlignment="1">
      <alignment vertical="top"/>
    </xf>
    <xf numFmtId="0" fontId="0" fillId="8"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6" borderId="1" xfId="0" applyFill="1" applyBorder="1" applyAlignment="1">
      <alignment horizontal="center" vertical="center" wrapText="1"/>
    </xf>
    <xf numFmtId="0" fontId="0" fillId="17" borderId="1" xfId="0"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2" fontId="0" fillId="0" borderId="1" xfId="0" applyNumberFormat="1" applyBorder="1" applyAlignment="1">
      <alignment vertical="center"/>
    </xf>
    <xf numFmtId="0" fontId="0" fillId="0" borderId="1" xfId="0" applyBorder="1" applyAlignment="1">
      <alignment horizontal="center" vertical="center"/>
    </xf>
    <xf numFmtId="165" fontId="0" fillId="3" borderId="1" xfId="0" applyNumberFormat="1" applyFill="1" applyBorder="1" applyAlignment="1">
      <alignment vertical="center"/>
    </xf>
    <xf numFmtId="42" fontId="0" fillId="14" borderId="1" xfId="0" applyNumberFormat="1" applyFill="1" applyBorder="1" applyAlignment="1">
      <alignment vertical="center"/>
    </xf>
    <xf numFmtId="42" fontId="0" fillId="8" borderId="0" xfId="0" applyNumberFormat="1" applyFill="1"/>
    <xf numFmtId="42" fontId="0" fillId="7" borderId="0" xfId="0" applyNumberFormat="1" applyFill="1"/>
    <xf numFmtId="0" fontId="0" fillId="0" borderId="1" xfId="0" applyBorder="1" applyAlignment="1">
      <alignment horizontal="center" vertical="top"/>
    </xf>
    <xf numFmtId="0" fontId="0" fillId="18" borderId="1" xfId="0" applyFill="1" applyBorder="1" applyAlignment="1">
      <alignment vertical="center"/>
    </xf>
    <xf numFmtId="0" fontId="0" fillId="19" borderId="0" xfId="0" applyFill="1"/>
    <xf numFmtId="0" fontId="8" fillId="20" borderId="0" xfId="0" applyFont="1" applyFill="1"/>
    <xf numFmtId="0" fontId="0" fillId="20" borderId="0" xfId="0" applyFill="1"/>
    <xf numFmtId="0" fontId="10" fillId="0" borderId="0" xfId="0" applyFont="1"/>
    <xf numFmtId="42" fontId="0" fillId="19" borderId="0" xfId="0" applyNumberFormat="1" applyFill="1"/>
    <xf numFmtId="0" fontId="0" fillId="0" borderId="0" xfId="0"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42" fontId="0" fillId="0" borderId="0" xfId="0" applyNumberFormat="1" applyAlignment="1">
      <alignment vertical="center"/>
    </xf>
    <xf numFmtId="165" fontId="0" fillId="0" borderId="0" xfId="0" applyNumberFormat="1" applyAlignment="1">
      <alignment vertical="center"/>
    </xf>
    <xf numFmtId="0" fontId="0" fillId="5" borderId="1" xfId="0" applyFill="1" applyBorder="1" applyAlignment="1">
      <alignment vertical="center"/>
    </xf>
    <xf numFmtId="14" fontId="0" fillId="0" borderId="0" xfId="0" applyNumberFormat="1" applyAlignment="1">
      <alignment horizontal="center"/>
    </xf>
    <xf numFmtId="0" fontId="0" fillId="21" borderId="0" xfId="0" applyFill="1"/>
    <xf numFmtId="42" fontId="0" fillId="21" borderId="0" xfId="0" applyNumberFormat="1" applyFill="1"/>
    <xf numFmtId="165" fontId="0" fillId="0" borderId="0" xfId="0" applyNumberFormat="1" applyAlignment="1">
      <alignment vertical="top"/>
    </xf>
    <xf numFmtId="42" fontId="2" fillId="7" borderId="0" xfId="0" applyNumberFormat="1" applyFont="1" applyFill="1"/>
    <xf numFmtId="42" fontId="2" fillId="21" borderId="0" xfId="0" applyNumberFormat="1" applyFont="1" applyFill="1"/>
    <xf numFmtId="0" fontId="12" fillId="0" borderId="0" xfId="0" applyFont="1"/>
    <xf numFmtId="42" fontId="0" fillId="0" borderId="0" xfId="0" applyNumberFormat="1" applyAlignment="1">
      <alignment vertical="top"/>
    </xf>
    <xf numFmtId="0" fontId="0" fillId="0" borderId="0" xfId="0" applyAlignment="1">
      <alignment wrapText="1"/>
    </xf>
    <xf numFmtId="0" fontId="10" fillId="0" borderId="0" xfId="0" applyFont="1" applyAlignment="1">
      <alignment wrapText="1"/>
    </xf>
    <xf numFmtId="165" fontId="13" fillId="0" borderId="0" xfId="0" applyNumberFormat="1" applyFont="1" applyAlignment="1">
      <alignment wrapText="1"/>
    </xf>
    <xf numFmtId="0" fontId="0" fillId="20" borderId="0" xfId="0" applyFill="1" applyAlignment="1">
      <alignment wrapText="1"/>
    </xf>
    <xf numFmtId="42" fontId="2" fillId="19" borderId="0" xfId="0" applyNumberFormat="1" applyFont="1" applyFill="1"/>
    <xf numFmtId="42" fontId="2" fillId="8" borderId="0" xfId="0" applyNumberFormat="1" applyFont="1" applyFill="1"/>
    <xf numFmtId="14" fontId="5" fillId="0" borderId="1" xfId="0" applyNumberFormat="1" applyFont="1" applyBorder="1" applyAlignment="1">
      <alignment horizontal="center" vertical="center" wrapText="1"/>
    </xf>
    <xf numFmtId="0" fontId="0" fillId="5" borderId="1" xfId="0" applyFill="1" applyBorder="1" applyAlignment="1">
      <alignment vertical="top"/>
    </xf>
    <xf numFmtId="0" fontId="2" fillId="0" borderId="1" xfId="0" applyFont="1" applyBorder="1" applyAlignment="1">
      <alignment vertical="center"/>
    </xf>
    <xf numFmtId="165" fontId="2" fillId="15" borderId="1" xfId="0" applyNumberFormat="1" applyFont="1" applyFill="1" applyBorder="1" applyAlignment="1">
      <alignment vertical="center"/>
    </xf>
    <xf numFmtId="165" fontId="2" fillId="16" borderId="1" xfId="0" applyNumberFormat="1" applyFont="1" applyFill="1" applyBorder="1" applyAlignment="1">
      <alignment vertical="center"/>
    </xf>
    <xf numFmtId="165" fontId="2" fillId="5" borderId="1" xfId="0" applyNumberFormat="1" applyFont="1" applyFill="1" applyBorder="1" applyAlignment="1">
      <alignment vertical="center"/>
    </xf>
    <xf numFmtId="165" fontId="2" fillId="18" borderId="1" xfId="0" applyNumberFormat="1" applyFont="1" applyFill="1" applyBorder="1" applyAlignment="1">
      <alignment vertical="center"/>
    </xf>
    <xf numFmtId="0" fontId="0" fillId="23" borderId="1" xfId="0" applyFill="1" applyBorder="1" applyAlignment="1">
      <alignment vertical="center"/>
    </xf>
    <xf numFmtId="0" fontId="0" fillId="23" borderId="1" xfId="0" applyFill="1" applyBorder="1" applyAlignment="1">
      <alignment vertical="center" wrapText="1"/>
    </xf>
    <xf numFmtId="0" fontId="0" fillId="23" borderId="1" xfId="0" applyFill="1" applyBorder="1" applyAlignment="1">
      <alignment horizontal="center" vertical="center" wrapText="1"/>
    </xf>
    <xf numFmtId="0" fontId="0" fillId="23" borderId="1" xfId="0" applyFill="1" applyBorder="1" applyAlignment="1">
      <alignment horizontal="center" vertical="center"/>
    </xf>
    <xf numFmtId="42" fontId="0" fillId="23" borderId="1" xfId="0" applyNumberFormat="1" applyFill="1" applyBorder="1" applyAlignment="1">
      <alignment vertical="center"/>
    </xf>
    <xf numFmtId="165" fontId="0" fillId="23" borderId="1" xfId="0" applyNumberFormat="1" applyFill="1" applyBorder="1" applyAlignment="1">
      <alignment vertical="center"/>
    </xf>
    <xf numFmtId="0" fontId="0" fillId="22" borderId="1" xfId="0" applyFill="1" applyBorder="1" applyAlignment="1">
      <alignment vertical="center"/>
    </xf>
    <xf numFmtId="0" fontId="0" fillId="22" borderId="1" xfId="0" applyFill="1" applyBorder="1" applyAlignment="1">
      <alignment vertical="top"/>
    </xf>
    <xf numFmtId="0" fontId="14" fillId="0" borderId="0" xfId="0" applyFont="1" applyAlignment="1">
      <alignment horizontal="left"/>
    </xf>
    <xf numFmtId="0" fontId="1" fillId="11" borderId="0" xfId="0" applyFont="1" applyFill="1"/>
    <xf numFmtId="166" fontId="0" fillId="0" borderId="0" xfId="0" applyNumberFormat="1"/>
    <xf numFmtId="0" fontId="11" fillId="0" borderId="0" xfId="0" applyFont="1" applyAlignment="1">
      <alignment horizontal="center"/>
    </xf>
    <xf numFmtId="0" fontId="7" fillId="0" borderId="0" xfId="0" applyFont="1" applyAlignment="1">
      <alignment horizontal="center"/>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6600"/>
      <color rgb="FFFF0000"/>
      <color rgb="FF00FF00"/>
      <color rgb="FF00FFCC"/>
      <color rgb="FFFB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fitzsimmons@saf.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pageSetUpPr fitToPage="1"/>
  </sheetPr>
  <dimension ref="A1:I27"/>
  <sheetViews>
    <sheetView zoomScaleNormal="100" workbookViewId="0">
      <selection activeCell="B27" sqref="B27"/>
    </sheetView>
  </sheetViews>
  <sheetFormatPr defaultRowHeight="14.5"/>
  <cols>
    <col min="1" max="1" width="37.81640625" customWidth="1"/>
    <col min="2" max="2" width="12.453125" customWidth="1"/>
    <col min="3" max="3" width="13.1796875" customWidth="1"/>
    <col min="4" max="4" width="15" customWidth="1"/>
    <col min="5" max="5" width="13.81640625" customWidth="1"/>
    <col min="6" max="6" width="12.453125" customWidth="1"/>
    <col min="7" max="7" width="12.81640625" customWidth="1"/>
    <col min="8" max="8" width="4.6328125" customWidth="1"/>
    <col min="9" max="9" width="13.1796875" customWidth="1"/>
  </cols>
  <sheetData>
    <row r="1" spans="1:9" ht="23">
      <c r="A1" s="103" t="s">
        <v>174</v>
      </c>
      <c r="B1" s="103"/>
      <c r="C1" s="103"/>
      <c r="D1" s="103"/>
      <c r="E1" s="103"/>
      <c r="F1" s="103"/>
      <c r="G1" s="103"/>
      <c r="H1" s="103"/>
      <c r="I1" s="103"/>
    </row>
    <row r="2" spans="1:9">
      <c r="A2" s="104" t="s">
        <v>173</v>
      </c>
      <c r="B2" s="104"/>
      <c r="C2" s="104"/>
      <c r="D2" s="104"/>
      <c r="E2" s="104"/>
      <c r="F2" s="104"/>
      <c r="G2" s="104"/>
      <c r="H2" s="104"/>
      <c r="I2" s="104"/>
    </row>
    <row r="4" spans="1:9">
      <c r="B4" s="42" t="s">
        <v>133</v>
      </c>
      <c r="C4" s="42" t="s">
        <v>134</v>
      </c>
      <c r="D4" s="42" t="s">
        <v>167</v>
      </c>
      <c r="E4" s="42" t="s">
        <v>168</v>
      </c>
      <c r="F4" s="42" t="s">
        <v>170</v>
      </c>
      <c r="G4" s="42" t="s">
        <v>172</v>
      </c>
      <c r="H4" s="42"/>
      <c r="I4" s="42" t="s">
        <v>103</v>
      </c>
    </row>
    <row r="6" spans="1:9">
      <c r="A6" s="10" t="s">
        <v>129</v>
      </c>
      <c r="I6">
        <f>SUM(B6:F6)</f>
        <v>0</v>
      </c>
    </row>
    <row r="7" spans="1:9">
      <c r="A7" t="s">
        <v>131</v>
      </c>
      <c r="B7" s="38">
        <v>0</v>
      </c>
      <c r="C7" s="38">
        <v>0</v>
      </c>
      <c r="D7" s="38">
        <v>0</v>
      </c>
      <c r="E7" s="38">
        <v>0</v>
      </c>
      <c r="F7" s="38"/>
      <c r="G7" s="38"/>
      <c r="H7" s="38"/>
      <c r="I7" s="38">
        <f>SUM(B7:F7)</f>
        <v>0</v>
      </c>
    </row>
    <row r="8" spans="1:9">
      <c r="A8" t="s">
        <v>132</v>
      </c>
      <c r="B8" s="38">
        <v>0</v>
      </c>
      <c r="C8" s="38">
        <v>0</v>
      </c>
      <c r="D8" s="38">
        <v>0</v>
      </c>
      <c r="E8" s="38">
        <v>0</v>
      </c>
      <c r="F8" s="38"/>
      <c r="G8" s="38"/>
      <c r="H8" s="38"/>
      <c r="I8" s="38">
        <f>SUM(B8:F8)</f>
        <v>0</v>
      </c>
    </row>
    <row r="9" spans="1:9">
      <c r="A9" t="s">
        <v>159</v>
      </c>
      <c r="B9" s="57">
        <f>B7+B8</f>
        <v>0</v>
      </c>
      <c r="C9" s="57">
        <f>C7+C8</f>
        <v>0</v>
      </c>
      <c r="D9" s="57">
        <f>SUM(D6:D8)</f>
        <v>0</v>
      </c>
      <c r="E9" s="57">
        <f>SUM(E7:E8)</f>
        <v>0</v>
      </c>
      <c r="F9" s="75">
        <f>SUM(F6:F8)</f>
        <v>0</v>
      </c>
      <c r="G9" s="75">
        <f>SUM(G6:G8)</f>
        <v>0</v>
      </c>
      <c r="H9" s="75"/>
      <c r="I9" s="75">
        <f>SUM(I7:I8)</f>
        <v>0</v>
      </c>
    </row>
    <row r="10" spans="1:9">
      <c r="B10" s="38"/>
      <c r="C10" s="38"/>
      <c r="D10" s="38"/>
      <c r="E10" s="38"/>
      <c r="F10" s="38"/>
      <c r="G10" s="38"/>
      <c r="H10" s="38"/>
      <c r="I10" s="38"/>
    </row>
    <row r="11" spans="1:9">
      <c r="A11" s="72" t="s">
        <v>162</v>
      </c>
      <c r="B11">
        <v>0</v>
      </c>
      <c r="C11">
        <v>0</v>
      </c>
      <c r="D11">
        <v>0</v>
      </c>
      <c r="E11">
        <v>0</v>
      </c>
      <c r="F11">
        <v>0</v>
      </c>
      <c r="G11">
        <v>0</v>
      </c>
      <c r="H11" s="38"/>
      <c r="I11">
        <f>SUM(B11:G11)</f>
        <v>0</v>
      </c>
    </row>
    <row r="12" spans="1:9">
      <c r="A12" t="s">
        <v>163</v>
      </c>
      <c r="B12" s="38">
        <v>0</v>
      </c>
      <c r="C12" s="38">
        <v>0</v>
      </c>
      <c r="D12" s="38">
        <v>0</v>
      </c>
      <c r="E12" s="38">
        <v>0</v>
      </c>
      <c r="F12" s="38">
        <v>0</v>
      </c>
      <c r="G12" s="38">
        <v>0</v>
      </c>
      <c r="H12" s="38"/>
      <c r="I12" s="38">
        <f>SUM(B12:G12)</f>
        <v>0</v>
      </c>
    </row>
    <row r="13" spans="1:9">
      <c r="A13" t="s">
        <v>164</v>
      </c>
      <c r="B13" s="38">
        <v>0</v>
      </c>
      <c r="C13" s="38">
        <v>0</v>
      </c>
      <c r="D13" s="38">
        <v>0</v>
      </c>
      <c r="E13" s="38">
        <v>0</v>
      </c>
      <c r="F13" s="38">
        <v>0</v>
      </c>
      <c r="G13" s="38">
        <v>0</v>
      </c>
      <c r="H13" s="38"/>
      <c r="I13" s="38">
        <f>SUM(B13:G13)</f>
        <v>0</v>
      </c>
    </row>
    <row r="14" spans="1:9">
      <c r="A14" t="s">
        <v>165</v>
      </c>
      <c r="B14" s="73">
        <f>SUM(B12:B13)</f>
        <v>0</v>
      </c>
      <c r="C14" s="73">
        <v>0</v>
      </c>
      <c r="D14" s="76">
        <f>SUM(D12:D13)</f>
        <v>0</v>
      </c>
      <c r="E14" s="76">
        <v>0</v>
      </c>
      <c r="F14" s="76">
        <f>SUM(F12:F13)</f>
        <v>0</v>
      </c>
      <c r="G14" s="76">
        <f>SUM(G12:G13)</f>
        <v>0</v>
      </c>
      <c r="H14" s="73"/>
      <c r="I14" s="76">
        <f>SUM(I12:I13)</f>
        <v>0</v>
      </c>
    </row>
    <row r="16" spans="1:9">
      <c r="A16" s="13" t="s">
        <v>130</v>
      </c>
      <c r="B16">
        <v>0</v>
      </c>
      <c r="C16">
        <v>0</v>
      </c>
      <c r="D16">
        <v>0</v>
      </c>
      <c r="E16">
        <v>0</v>
      </c>
      <c r="F16">
        <v>0</v>
      </c>
      <c r="G16">
        <v>0</v>
      </c>
      <c r="I16">
        <f>SUM(B16:G16)</f>
        <v>0</v>
      </c>
    </row>
    <row r="17" spans="1:9">
      <c r="A17" t="s">
        <v>136</v>
      </c>
      <c r="B17" s="38">
        <v>0</v>
      </c>
      <c r="C17" s="38">
        <v>0</v>
      </c>
      <c r="D17" s="38">
        <v>0</v>
      </c>
      <c r="E17" s="38">
        <v>0</v>
      </c>
      <c r="F17" s="38">
        <v>0</v>
      </c>
      <c r="G17" s="38">
        <v>0</v>
      </c>
      <c r="H17" s="38"/>
      <c r="I17" s="38">
        <f>SUM(B17:G17)</f>
        <v>0</v>
      </c>
    </row>
    <row r="18" spans="1:9">
      <c r="A18" t="s">
        <v>137</v>
      </c>
      <c r="B18" s="38">
        <v>0</v>
      </c>
      <c r="C18" s="38">
        <v>0</v>
      </c>
      <c r="D18" s="38">
        <v>0</v>
      </c>
      <c r="E18" s="38">
        <v>0</v>
      </c>
      <c r="F18" s="38">
        <v>0</v>
      </c>
      <c r="G18" s="38">
        <v>0</v>
      </c>
      <c r="H18" s="38"/>
      <c r="I18" s="38">
        <f>SUM(B18:G18)</f>
        <v>0</v>
      </c>
    </row>
    <row r="19" spans="1:9">
      <c r="A19" t="s">
        <v>160</v>
      </c>
      <c r="B19" s="56">
        <f>SUM(B17:B18)</f>
        <v>0</v>
      </c>
      <c r="C19" s="56">
        <f t="shared" ref="C19:G19" si="0">SUM(C17:C18)</f>
        <v>0</v>
      </c>
      <c r="D19" s="56">
        <f t="shared" si="0"/>
        <v>0</v>
      </c>
      <c r="E19" s="56">
        <f t="shared" si="0"/>
        <v>0</v>
      </c>
      <c r="F19" s="56">
        <f t="shared" si="0"/>
        <v>0</v>
      </c>
      <c r="G19" s="56">
        <f t="shared" si="0"/>
        <v>0</v>
      </c>
      <c r="H19" s="84"/>
      <c r="I19" s="56">
        <f>SUM(I17:I18)</f>
        <v>0</v>
      </c>
    </row>
    <row r="21" spans="1:9">
      <c r="A21" s="60" t="s">
        <v>29</v>
      </c>
      <c r="B21">
        <v>0</v>
      </c>
      <c r="C21">
        <v>0</v>
      </c>
      <c r="D21">
        <v>0</v>
      </c>
      <c r="E21">
        <v>0</v>
      </c>
      <c r="F21">
        <v>0</v>
      </c>
      <c r="G21">
        <v>0</v>
      </c>
      <c r="I21">
        <f>SUM(B21:H21)</f>
        <v>0</v>
      </c>
    </row>
    <row r="22" spans="1:9">
      <c r="A22" t="s">
        <v>34</v>
      </c>
      <c r="B22" s="38">
        <v>0</v>
      </c>
      <c r="C22" s="38">
        <v>0</v>
      </c>
      <c r="D22" s="38">
        <v>0</v>
      </c>
      <c r="E22" s="38">
        <v>0</v>
      </c>
      <c r="F22" s="38">
        <v>0</v>
      </c>
      <c r="G22" s="38">
        <v>0</v>
      </c>
      <c r="H22" s="38"/>
      <c r="I22" s="38">
        <f>SUM(B22:G22)</f>
        <v>0</v>
      </c>
    </row>
    <row r="23" spans="1:9">
      <c r="A23" t="s">
        <v>35</v>
      </c>
      <c r="B23" s="38">
        <v>0</v>
      </c>
      <c r="C23" s="38">
        <v>0</v>
      </c>
      <c r="D23" s="38">
        <v>0</v>
      </c>
      <c r="E23" s="38">
        <v>0</v>
      </c>
      <c r="F23" s="38">
        <v>0</v>
      </c>
      <c r="G23" s="38">
        <v>0</v>
      </c>
      <c r="H23" s="38"/>
      <c r="I23" s="38">
        <f>SUM(B23:G23)</f>
        <v>0</v>
      </c>
    </row>
    <row r="24" spans="1:9">
      <c r="A24" t="s">
        <v>161</v>
      </c>
      <c r="B24" s="64">
        <f>SUM(B22:B23)</f>
        <v>0</v>
      </c>
      <c r="C24" s="64">
        <f t="shared" ref="C24:G24" si="1">SUM(C22:C23)</f>
        <v>0</v>
      </c>
      <c r="D24" s="64">
        <f t="shared" si="1"/>
        <v>0</v>
      </c>
      <c r="E24" s="64">
        <f t="shared" si="1"/>
        <v>0</v>
      </c>
      <c r="F24" s="64">
        <f t="shared" si="1"/>
        <v>0</v>
      </c>
      <c r="G24" s="64">
        <f t="shared" si="1"/>
        <v>0</v>
      </c>
      <c r="H24" s="64"/>
      <c r="I24" s="83">
        <f>SUM(I22:I23)</f>
        <v>0</v>
      </c>
    </row>
    <row r="27" spans="1:9">
      <c r="C27" s="38"/>
    </row>
  </sheetData>
  <mergeCells count="2">
    <mergeCell ref="A1:I1"/>
    <mergeCell ref="A2:I2"/>
  </mergeCells>
  <pageMargins left="0.7" right="0.7" top="0.75" bottom="0.75" header="0.3" footer="0.3"/>
  <pageSetup scale="65" fitToHeight="0" orientation="landscape" r:id="rId1"/>
  <ignoredErrors>
    <ignoredError sqref="F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pageSetUpPr fitToPage="1"/>
  </sheetPr>
  <dimension ref="A1:U15"/>
  <sheetViews>
    <sheetView tabSelected="1" zoomScale="60" zoomScaleNormal="60" workbookViewId="0">
      <pane xSplit="2" topLeftCell="C1" activePane="topRight" state="frozen"/>
      <selection activeCell="A127" sqref="A127"/>
      <selection pane="topRight" activeCell="B34" sqref="B34"/>
    </sheetView>
  </sheetViews>
  <sheetFormatPr defaultRowHeight="14.5"/>
  <cols>
    <col min="1" max="1" width="11.453125" customWidth="1"/>
    <col min="2" max="2" width="24.81640625" style="79" customWidth="1"/>
    <col min="3" max="3" width="24.1796875" customWidth="1"/>
    <col min="4" max="4" width="13.81640625" customWidth="1"/>
    <col min="5" max="5" width="29.1796875" customWidth="1"/>
    <col min="6" max="6" width="20.54296875" style="66" customWidth="1"/>
    <col min="7" max="9" width="21.54296875" style="12" customWidth="1"/>
    <col min="10" max="10" width="19.453125" customWidth="1"/>
    <col min="11" max="11" width="16.1796875" customWidth="1"/>
    <col min="12" max="13" width="20.81640625" customWidth="1"/>
    <col min="14" max="14" width="17.81640625" customWidth="1"/>
    <col min="15" max="16" width="18.81640625" customWidth="1"/>
    <col min="17" max="17" width="21.81640625" customWidth="1"/>
    <col min="18" max="18" width="17.81640625" customWidth="1"/>
    <col min="19" max="19" width="36.1796875" customWidth="1"/>
    <col min="21" max="21" width="24.1796875" customWidth="1"/>
    <col min="23" max="23" width="19.1796875" customWidth="1"/>
    <col min="25" max="25" width="12.1796875" bestFit="1" customWidth="1"/>
  </cols>
  <sheetData>
    <row r="1" spans="1:21" ht="28">
      <c r="A1" s="100" t="s">
        <v>175</v>
      </c>
      <c r="B1" s="80"/>
      <c r="C1" s="63"/>
      <c r="G1" s="71">
        <f ca="1">NOW()</f>
        <v>45940.75262835648</v>
      </c>
      <c r="H1" s="71"/>
      <c r="I1" s="71"/>
    </row>
    <row r="2" spans="1:21" ht="27.5">
      <c r="A2" s="77"/>
      <c r="B2" s="81"/>
      <c r="C2" s="63"/>
      <c r="G2" s="71"/>
      <c r="H2" s="71"/>
      <c r="I2" s="71"/>
    </row>
    <row r="3" spans="1:21">
      <c r="A3" s="61" t="s">
        <v>170</v>
      </c>
      <c r="B3" s="82" t="s">
        <v>171</v>
      </c>
      <c r="C3" s="62"/>
    </row>
    <row r="4" spans="1:21" ht="29">
      <c r="A4" s="33" t="s">
        <v>117</v>
      </c>
      <c r="B4" s="4" t="s">
        <v>66</v>
      </c>
      <c r="C4" s="5" t="s">
        <v>42</v>
      </c>
      <c r="D4" s="5" t="s">
        <v>84</v>
      </c>
      <c r="E4" s="5" t="s">
        <v>70</v>
      </c>
      <c r="F4" s="4" t="s">
        <v>120</v>
      </c>
      <c r="G4" s="4" t="s">
        <v>69</v>
      </c>
      <c r="H4" s="4" t="s">
        <v>176</v>
      </c>
      <c r="I4" s="4" t="s">
        <v>169</v>
      </c>
      <c r="J4" s="46" t="s">
        <v>131</v>
      </c>
      <c r="K4" s="46" t="s">
        <v>132</v>
      </c>
      <c r="L4" s="46" t="s">
        <v>135</v>
      </c>
      <c r="M4" s="47" t="s">
        <v>71</v>
      </c>
      <c r="N4" s="45" t="s">
        <v>136</v>
      </c>
      <c r="O4" s="45" t="s">
        <v>137</v>
      </c>
      <c r="P4" s="45" t="s">
        <v>135</v>
      </c>
      <c r="Q4" s="48" t="s">
        <v>138</v>
      </c>
      <c r="R4" s="5" t="s">
        <v>67</v>
      </c>
      <c r="S4" s="5" t="s">
        <v>68</v>
      </c>
    </row>
    <row r="5" spans="1:21" ht="22.25" customHeight="1">
      <c r="A5" s="59" t="s">
        <v>109</v>
      </c>
      <c r="B5" s="50" t="s">
        <v>90</v>
      </c>
      <c r="C5" s="49" t="s">
        <v>139</v>
      </c>
      <c r="D5" s="49" t="s">
        <v>49</v>
      </c>
      <c r="E5" s="49" t="s">
        <v>140</v>
      </c>
      <c r="F5" s="51" t="s">
        <v>141</v>
      </c>
      <c r="G5" s="53" t="s">
        <v>182</v>
      </c>
      <c r="H5" s="53" t="s">
        <v>186</v>
      </c>
      <c r="I5" s="53"/>
      <c r="J5" s="52">
        <v>6000</v>
      </c>
      <c r="K5" s="52">
        <v>0</v>
      </c>
      <c r="L5" s="52">
        <v>0</v>
      </c>
      <c r="M5" s="54">
        <f t="shared" ref="M5:M12" si="0">SUM(J5:K5)</f>
        <v>6000</v>
      </c>
      <c r="N5" s="52">
        <v>5000</v>
      </c>
      <c r="O5" s="52">
        <v>0</v>
      </c>
      <c r="P5" s="52">
        <v>0</v>
      </c>
      <c r="Q5" s="55">
        <f t="shared" ref="Q5:Q12" si="1">SUM(N5:O5)</f>
        <v>5000</v>
      </c>
      <c r="R5" s="34" t="s">
        <v>77</v>
      </c>
      <c r="S5" s="49"/>
    </row>
    <row r="6" spans="1:21" s="41" customFormat="1" ht="30" customHeight="1">
      <c r="A6" s="59" t="s">
        <v>114</v>
      </c>
      <c r="B6" s="50" t="s">
        <v>119</v>
      </c>
      <c r="C6" s="49" t="s">
        <v>53</v>
      </c>
      <c r="D6" s="49" t="s">
        <v>49</v>
      </c>
      <c r="E6" s="49" t="s">
        <v>142</v>
      </c>
      <c r="F6" s="51" t="s">
        <v>141</v>
      </c>
      <c r="G6" s="53" t="s">
        <v>183</v>
      </c>
      <c r="H6" s="53" t="s">
        <v>187</v>
      </c>
      <c r="I6" s="53"/>
      <c r="J6" s="52">
        <v>4200</v>
      </c>
      <c r="K6" s="52">
        <v>420</v>
      </c>
      <c r="L6" s="52">
        <v>0</v>
      </c>
      <c r="M6" s="54">
        <f t="shared" si="0"/>
        <v>4620</v>
      </c>
      <c r="N6" s="52">
        <v>4100</v>
      </c>
      <c r="O6" s="52">
        <v>400</v>
      </c>
      <c r="P6" s="52">
        <v>0</v>
      </c>
      <c r="Q6" s="55">
        <f t="shared" si="1"/>
        <v>4500</v>
      </c>
      <c r="R6" s="34" t="s">
        <v>77</v>
      </c>
      <c r="S6" s="49"/>
    </row>
    <row r="7" spans="1:21" s="41" customFormat="1" ht="30" customHeight="1">
      <c r="A7" s="59" t="s">
        <v>115</v>
      </c>
      <c r="B7" s="50" t="s">
        <v>144</v>
      </c>
      <c r="C7" s="49" t="s">
        <v>96</v>
      </c>
      <c r="D7" s="49" t="s">
        <v>81</v>
      </c>
      <c r="E7" s="50" t="s">
        <v>147</v>
      </c>
      <c r="F7" s="85" t="s">
        <v>149</v>
      </c>
      <c r="G7" s="53" t="s">
        <v>183</v>
      </c>
      <c r="H7" s="53" t="s">
        <v>187</v>
      </c>
      <c r="I7" s="53"/>
      <c r="J7" s="52">
        <v>14982</v>
      </c>
      <c r="K7" s="52">
        <v>0</v>
      </c>
      <c r="L7" s="52">
        <v>0</v>
      </c>
      <c r="M7" s="54">
        <f t="shared" si="0"/>
        <v>14982</v>
      </c>
      <c r="N7" s="52">
        <v>13023.79</v>
      </c>
      <c r="O7" s="52">
        <v>0</v>
      </c>
      <c r="P7" s="52">
        <v>0</v>
      </c>
      <c r="Q7" s="55">
        <f t="shared" si="1"/>
        <v>13023.79</v>
      </c>
      <c r="R7" s="34" t="s">
        <v>78</v>
      </c>
      <c r="S7" s="49"/>
    </row>
    <row r="8" spans="1:21" s="41" customFormat="1" ht="49.75" customHeight="1">
      <c r="A8" s="98" t="s">
        <v>116</v>
      </c>
      <c r="B8" s="50" t="s">
        <v>145</v>
      </c>
      <c r="C8" s="49" t="s">
        <v>96</v>
      </c>
      <c r="D8" s="49" t="s">
        <v>81</v>
      </c>
      <c r="E8" s="49" t="s">
        <v>146</v>
      </c>
      <c r="F8" s="85" t="s">
        <v>150</v>
      </c>
      <c r="G8" s="53" t="s">
        <v>183</v>
      </c>
      <c r="H8" s="53" t="s">
        <v>187</v>
      </c>
      <c r="I8" s="53"/>
      <c r="J8" s="52">
        <v>21439</v>
      </c>
      <c r="K8" s="52">
        <v>2143</v>
      </c>
      <c r="L8" s="52">
        <v>0</v>
      </c>
      <c r="M8" s="54">
        <f t="shared" si="0"/>
        <v>23582</v>
      </c>
      <c r="N8" s="52"/>
      <c r="O8" s="52">
        <v>0</v>
      </c>
      <c r="P8" s="52">
        <v>0</v>
      </c>
      <c r="Q8" s="55">
        <f t="shared" si="1"/>
        <v>0</v>
      </c>
      <c r="R8" s="34" t="s">
        <v>74</v>
      </c>
      <c r="S8" s="49"/>
    </row>
    <row r="9" spans="1:21" s="41" customFormat="1" ht="30" customHeight="1">
      <c r="A9" s="99" t="s">
        <v>123</v>
      </c>
      <c r="B9" s="35" t="s">
        <v>118</v>
      </c>
      <c r="C9" s="35" t="s">
        <v>113</v>
      </c>
      <c r="D9" s="34" t="s">
        <v>46</v>
      </c>
      <c r="E9" s="35" t="s">
        <v>177</v>
      </c>
      <c r="F9" s="37" t="s">
        <v>121</v>
      </c>
      <c r="G9" s="58" t="s">
        <v>184</v>
      </c>
      <c r="H9" s="58" t="s">
        <v>188</v>
      </c>
      <c r="I9" s="58"/>
      <c r="J9" s="44">
        <v>279785</v>
      </c>
      <c r="K9" s="44">
        <v>0</v>
      </c>
      <c r="L9" s="44">
        <v>0</v>
      </c>
      <c r="M9" s="54">
        <f t="shared" si="0"/>
        <v>279785</v>
      </c>
      <c r="N9" s="43"/>
      <c r="O9" s="43">
        <v>0</v>
      </c>
      <c r="P9" s="43">
        <v>0</v>
      </c>
      <c r="Q9" s="55">
        <f t="shared" si="1"/>
        <v>0</v>
      </c>
      <c r="R9" s="34" t="s">
        <v>74</v>
      </c>
      <c r="S9" s="34"/>
    </row>
    <row r="10" spans="1:21" s="36" customFormat="1" ht="30" customHeight="1">
      <c r="A10" s="86" t="s">
        <v>126</v>
      </c>
      <c r="B10" s="35" t="s">
        <v>179</v>
      </c>
      <c r="C10" s="35" t="s">
        <v>113</v>
      </c>
      <c r="D10" s="34" t="s">
        <v>46</v>
      </c>
      <c r="E10" s="35" t="s">
        <v>178</v>
      </c>
      <c r="F10" s="37" t="s">
        <v>122</v>
      </c>
      <c r="G10" s="58" t="s">
        <v>184</v>
      </c>
      <c r="H10" s="58" t="s">
        <v>188</v>
      </c>
      <c r="I10" s="58"/>
      <c r="J10" s="44">
        <v>279785</v>
      </c>
      <c r="K10" s="44">
        <v>0</v>
      </c>
      <c r="L10" s="44">
        <v>0</v>
      </c>
      <c r="M10" s="54">
        <f t="shared" si="0"/>
        <v>279785</v>
      </c>
      <c r="N10" s="43"/>
      <c r="O10" s="43">
        <v>0</v>
      </c>
      <c r="P10" s="43">
        <v>0</v>
      </c>
      <c r="Q10" s="55">
        <f t="shared" si="1"/>
        <v>0</v>
      </c>
      <c r="R10" s="34" t="s">
        <v>80</v>
      </c>
      <c r="S10" s="34"/>
    </row>
    <row r="11" spans="1:21" s="36" customFormat="1" ht="30" customHeight="1">
      <c r="A11" s="70" t="s">
        <v>127</v>
      </c>
      <c r="B11" s="50" t="s">
        <v>181</v>
      </c>
      <c r="C11" s="49" t="s">
        <v>180</v>
      </c>
      <c r="D11" s="49" t="s">
        <v>54</v>
      </c>
      <c r="E11" s="49" t="s">
        <v>181</v>
      </c>
      <c r="F11" s="51" t="s">
        <v>155</v>
      </c>
      <c r="G11" s="53" t="s">
        <v>183</v>
      </c>
      <c r="H11" s="53" t="s">
        <v>187</v>
      </c>
      <c r="I11" s="53"/>
      <c r="J11" s="52">
        <v>89019</v>
      </c>
      <c r="K11" s="52">
        <v>0</v>
      </c>
      <c r="L11" s="52">
        <v>0</v>
      </c>
      <c r="M11" s="54">
        <f t="shared" si="0"/>
        <v>89019</v>
      </c>
      <c r="N11" s="52"/>
      <c r="O11" s="52">
        <v>0</v>
      </c>
      <c r="P11" s="52">
        <v>0</v>
      </c>
      <c r="Q11" s="55">
        <f t="shared" si="1"/>
        <v>0</v>
      </c>
      <c r="R11" s="49" t="s">
        <v>80</v>
      </c>
      <c r="S11" s="49"/>
      <c r="U11" s="78"/>
    </row>
    <row r="12" spans="1:21" s="36" customFormat="1" ht="37.25" customHeight="1">
      <c r="A12" s="92" t="s">
        <v>158</v>
      </c>
      <c r="B12" s="93" t="s">
        <v>88</v>
      </c>
      <c r="C12" s="93" t="s">
        <v>62</v>
      </c>
      <c r="D12" s="92" t="s">
        <v>49</v>
      </c>
      <c r="E12" s="93" t="s">
        <v>156</v>
      </c>
      <c r="F12" s="94" t="s">
        <v>157</v>
      </c>
      <c r="G12" s="95" t="s">
        <v>185</v>
      </c>
      <c r="H12" s="95" t="s">
        <v>187</v>
      </c>
      <c r="I12" s="95"/>
      <c r="J12" s="96">
        <v>34000</v>
      </c>
      <c r="K12" s="96">
        <v>0</v>
      </c>
      <c r="L12" s="96">
        <v>0</v>
      </c>
      <c r="M12" s="97">
        <f t="shared" si="0"/>
        <v>34000</v>
      </c>
      <c r="N12" s="97">
        <v>0</v>
      </c>
      <c r="O12" s="97">
        <v>0</v>
      </c>
      <c r="P12" s="97">
        <v>0</v>
      </c>
      <c r="Q12" s="96">
        <f t="shared" si="1"/>
        <v>0</v>
      </c>
      <c r="R12" s="49" t="s">
        <v>128</v>
      </c>
      <c r="S12" s="49"/>
      <c r="U12" s="74" t="e">
        <f>#REF!</f>
        <v>#REF!</v>
      </c>
    </row>
    <row r="13" spans="1:21" s="36" customFormat="1">
      <c r="A13" s="41"/>
      <c r="B13" s="65"/>
      <c r="C13" s="65"/>
      <c r="D13" s="41"/>
      <c r="E13" s="65"/>
      <c r="F13" s="67"/>
      <c r="G13" s="3"/>
      <c r="H13" s="3"/>
      <c r="I13" s="3"/>
      <c r="J13" s="68"/>
      <c r="K13" s="68"/>
      <c r="L13" s="68"/>
      <c r="M13" s="69"/>
      <c r="N13" s="69"/>
      <c r="O13" s="69"/>
      <c r="P13" s="69"/>
      <c r="Q13" s="68"/>
      <c r="S13" s="41"/>
      <c r="U13" s="74">
        <f>B2</f>
        <v>0</v>
      </c>
    </row>
    <row r="14" spans="1:21" s="36" customFormat="1" ht="13.75" customHeight="1">
      <c r="A14" s="87" t="s">
        <v>166</v>
      </c>
      <c r="B14" s="50"/>
      <c r="C14" s="50"/>
      <c r="D14" s="49"/>
      <c r="E14" s="50"/>
      <c r="F14" s="51"/>
      <c r="G14" s="53"/>
      <c r="H14" s="53"/>
      <c r="I14" s="53"/>
      <c r="J14" s="88">
        <f t="shared" ref="J14:L14" si="2">SUM(J5:J13)</f>
        <v>729210</v>
      </c>
      <c r="K14" s="88">
        <f t="shared" si="2"/>
        <v>2563</v>
      </c>
      <c r="L14" s="88">
        <f t="shared" si="2"/>
        <v>0</v>
      </c>
      <c r="M14" s="89">
        <f>SUM(M5:M13)</f>
        <v>731773</v>
      </c>
      <c r="N14" s="90">
        <f t="shared" ref="N14:Q14" si="3">SUM(N5:N13)</f>
        <v>22123.79</v>
      </c>
      <c r="O14" s="90">
        <f t="shared" si="3"/>
        <v>400</v>
      </c>
      <c r="P14" s="90">
        <f t="shared" si="3"/>
        <v>0</v>
      </c>
      <c r="Q14" s="91">
        <f t="shared" si="3"/>
        <v>22523.79</v>
      </c>
      <c r="S14" s="41"/>
      <c r="U14" s="78">
        <f>Q14</f>
        <v>22523.79</v>
      </c>
    </row>
    <row r="15" spans="1:21" s="36" customFormat="1">
      <c r="A15" s="41"/>
      <c r="B15" s="65"/>
      <c r="C15" s="65"/>
      <c r="D15" s="41"/>
      <c r="E15" s="65"/>
      <c r="F15" s="67"/>
      <c r="G15" s="3"/>
      <c r="H15" s="3"/>
      <c r="I15" s="3"/>
      <c r="J15" s="68"/>
      <c r="K15" s="68"/>
      <c r="L15" s="68"/>
      <c r="M15" s="69"/>
      <c r="N15" s="69"/>
      <c r="O15" s="69"/>
      <c r="P15" s="69"/>
      <c r="Q15" s="68"/>
      <c r="S15" s="41"/>
    </row>
  </sheetData>
  <pageMargins left="0.25" right="0.25"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 Down Menu'!$C$1:$C$4</xm:f>
          </x14:formula1>
          <xm:sqref>D6:D11</xm:sqref>
        </x14:dataValidation>
        <x14:dataValidation type="list" allowBlank="1" showInputMessage="1" showErrorMessage="1" xr:uid="{00000000-0002-0000-0100-000001000000}">
          <x14:formula1>
            <xm:f>'Drop Down Menu'!$A$1:$A$5</xm:f>
          </x14:formula1>
          <xm:sqref>R6:R12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2:G77"/>
  <sheetViews>
    <sheetView zoomScale="68" zoomScaleNormal="68" workbookViewId="0">
      <selection activeCell="J37" sqref="J37"/>
    </sheetView>
  </sheetViews>
  <sheetFormatPr defaultColWidth="8.54296875" defaultRowHeight="14.5"/>
  <cols>
    <col min="1" max="1" width="17.453125" customWidth="1"/>
    <col min="2" max="2" width="33.54296875" customWidth="1"/>
    <col min="3" max="3" width="28" customWidth="1"/>
    <col min="4" max="4" width="14.1796875" customWidth="1"/>
    <col min="5" max="5" width="12.81640625" customWidth="1"/>
    <col min="6" max="6" width="13.453125" customWidth="1"/>
    <col min="7" max="7" width="14.1796875" customWidth="1"/>
  </cols>
  <sheetData>
    <row r="2" spans="1:7" ht="18.5">
      <c r="A2" s="30" t="s">
        <v>76</v>
      </c>
      <c r="B2" s="11"/>
      <c r="C2" s="11"/>
      <c r="D2" s="11"/>
      <c r="E2" s="11"/>
      <c r="F2" s="11"/>
      <c r="G2" s="14"/>
    </row>
    <row r="3" spans="1:7">
      <c r="A3" s="20" t="s">
        <v>1</v>
      </c>
      <c r="B3" s="41" t="s">
        <v>151</v>
      </c>
      <c r="C3" s="20" t="s">
        <v>7</v>
      </c>
      <c r="D3" t="s">
        <v>77</v>
      </c>
    </row>
    <row r="4" spans="1:7">
      <c r="A4" s="20"/>
      <c r="B4" s="41"/>
      <c r="C4" s="21" t="s">
        <v>110</v>
      </c>
      <c r="D4" t="s">
        <v>154</v>
      </c>
    </row>
    <row r="5" spans="1:7">
      <c r="A5" s="20" t="s">
        <v>2</v>
      </c>
      <c r="B5" s="3" t="s">
        <v>109</v>
      </c>
      <c r="C5" s="20" t="s">
        <v>8</v>
      </c>
    </row>
    <row r="6" spans="1:7">
      <c r="A6" s="20" t="s">
        <v>38</v>
      </c>
      <c r="B6" s="41"/>
      <c r="C6" s="20" t="s">
        <v>105</v>
      </c>
    </row>
    <row r="7" spans="1:7">
      <c r="A7" s="20"/>
      <c r="B7" s="41"/>
      <c r="C7" s="20"/>
    </row>
    <row r="8" spans="1:7">
      <c r="A8" s="20" t="s">
        <v>13</v>
      </c>
      <c r="B8" s="41" t="s">
        <v>189</v>
      </c>
      <c r="C8" s="20" t="s">
        <v>18</v>
      </c>
      <c r="D8" t="s">
        <v>152</v>
      </c>
    </row>
    <row r="9" spans="1:7">
      <c r="A9" s="20"/>
      <c r="B9" s="41"/>
      <c r="C9" s="20"/>
    </row>
    <row r="10" spans="1:7">
      <c r="A10" s="20" t="s">
        <v>3</v>
      </c>
      <c r="B10" s="41" t="s">
        <v>190</v>
      </c>
      <c r="C10" s="20" t="s">
        <v>4</v>
      </c>
      <c r="D10" t="s">
        <v>49</v>
      </c>
    </row>
    <row r="11" spans="1:7">
      <c r="A11" s="20" t="s">
        <v>5</v>
      </c>
      <c r="B11" s="41" t="s">
        <v>51</v>
      </c>
      <c r="C11" s="20" t="s">
        <v>6</v>
      </c>
    </row>
    <row r="13" spans="1:7" ht="18.5">
      <c r="A13" s="29" t="s">
        <v>9</v>
      </c>
      <c r="B13" s="8"/>
      <c r="C13" s="8"/>
      <c r="D13" s="8"/>
      <c r="E13" s="8"/>
      <c r="F13" s="8"/>
      <c r="G13" s="13"/>
    </row>
    <row r="14" spans="1:7">
      <c r="A14" s="20" t="s">
        <v>10</v>
      </c>
      <c r="B14" t="s">
        <v>191</v>
      </c>
    </row>
    <row r="15" spans="1:7">
      <c r="A15" s="20" t="s">
        <v>11</v>
      </c>
      <c r="B15" t="s">
        <v>143</v>
      </c>
      <c r="C15" s="23" t="s">
        <v>12</v>
      </c>
      <c r="D15" s="15">
        <v>1</v>
      </c>
      <c r="E15" s="15">
        <v>2</v>
      </c>
      <c r="F15" s="15">
        <v>3</v>
      </c>
      <c r="G15" s="15" t="s">
        <v>103</v>
      </c>
    </row>
    <row r="16" spans="1:7">
      <c r="A16" s="20"/>
      <c r="D16" s="22"/>
      <c r="E16" s="22"/>
      <c r="F16" s="22"/>
      <c r="G16" s="22"/>
    </row>
    <row r="17" spans="1:7">
      <c r="C17" s="20" t="s">
        <v>104</v>
      </c>
      <c r="D17" s="12" t="s">
        <v>109</v>
      </c>
    </row>
    <row r="18" spans="1:7">
      <c r="C18" s="20" t="s">
        <v>14</v>
      </c>
      <c r="D18" s="16">
        <v>6000</v>
      </c>
      <c r="E18" s="16"/>
      <c r="F18" s="16"/>
      <c r="G18" s="16">
        <f>SUM(D18:F18)</f>
        <v>6000</v>
      </c>
    </row>
    <row r="19" spans="1:7">
      <c r="C19" s="20" t="s">
        <v>15</v>
      </c>
      <c r="D19" s="39">
        <v>5000</v>
      </c>
      <c r="E19" s="16"/>
      <c r="F19" s="16"/>
      <c r="G19" s="16">
        <f>SUM(D19:F19)</f>
        <v>5000</v>
      </c>
    </row>
    <row r="20" spans="1:7">
      <c r="C20" s="20"/>
      <c r="D20" s="18"/>
      <c r="E20" s="18"/>
      <c r="F20" s="18"/>
      <c r="G20" s="18"/>
    </row>
    <row r="21" spans="1:7">
      <c r="C21" s="20" t="s">
        <v>16</v>
      </c>
      <c r="D21" s="16">
        <v>0</v>
      </c>
      <c r="E21" s="16"/>
      <c r="F21" s="16"/>
      <c r="G21" s="16">
        <f t="shared" ref="G21:G22" si="0">SUM(D21:F21)</f>
        <v>0</v>
      </c>
    </row>
    <row r="22" spans="1:7">
      <c r="C22" s="20" t="s">
        <v>17</v>
      </c>
      <c r="D22" s="39">
        <v>0</v>
      </c>
      <c r="E22" s="16"/>
      <c r="F22" s="16"/>
      <c r="G22" s="16">
        <f t="shared" si="0"/>
        <v>0</v>
      </c>
    </row>
    <row r="23" spans="1:7">
      <c r="C23" s="20"/>
      <c r="D23" s="18"/>
      <c r="E23" s="18"/>
      <c r="F23" s="18"/>
      <c r="G23" s="18"/>
    </row>
    <row r="24" spans="1:7">
      <c r="C24" s="20" t="s">
        <v>22</v>
      </c>
      <c r="D24" s="16">
        <f>D18+D21</f>
        <v>6000</v>
      </c>
      <c r="E24" s="16">
        <f t="shared" ref="E24:F25" si="1">E18+E21</f>
        <v>0</v>
      </c>
      <c r="F24" s="16">
        <f t="shared" si="1"/>
        <v>0</v>
      </c>
      <c r="G24" s="16">
        <f t="shared" ref="G24:G25" si="2">SUM(D24:F24)</f>
        <v>6000</v>
      </c>
    </row>
    <row r="25" spans="1:7">
      <c r="C25" s="20" t="s">
        <v>23</v>
      </c>
      <c r="D25" s="16">
        <f>D19+D22</f>
        <v>5000</v>
      </c>
      <c r="E25" s="16">
        <f t="shared" si="1"/>
        <v>0</v>
      </c>
      <c r="F25" s="16">
        <f t="shared" si="1"/>
        <v>0</v>
      </c>
      <c r="G25" s="16">
        <f t="shared" si="2"/>
        <v>5000</v>
      </c>
    </row>
    <row r="26" spans="1:7">
      <c r="C26" s="20"/>
      <c r="D26" s="18"/>
      <c r="E26" s="18"/>
      <c r="F26" s="18"/>
      <c r="G26" s="18"/>
    </row>
    <row r="27" spans="1:7">
      <c r="C27" s="20" t="s">
        <v>24</v>
      </c>
      <c r="D27" s="40">
        <v>0</v>
      </c>
      <c r="E27" s="18"/>
      <c r="F27" s="18"/>
      <c r="G27" s="18"/>
    </row>
    <row r="28" spans="1:7">
      <c r="C28" s="20"/>
      <c r="D28" s="38"/>
      <c r="E28" s="38"/>
      <c r="F28" s="38"/>
      <c r="G28" s="38"/>
    </row>
    <row r="29" spans="1:7">
      <c r="C29" s="20" t="s">
        <v>124</v>
      </c>
      <c r="D29" s="16">
        <f>D18+D21+D27</f>
        <v>6000</v>
      </c>
      <c r="E29" s="16">
        <f t="shared" ref="E29:G29" si="3">E18+E21+E27</f>
        <v>0</v>
      </c>
      <c r="F29" s="16">
        <f t="shared" si="3"/>
        <v>0</v>
      </c>
      <c r="G29" s="16">
        <f t="shared" si="3"/>
        <v>6000</v>
      </c>
    </row>
    <row r="30" spans="1:7">
      <c r="C30" s="20" t="s">
        <v>125</v>
      </c>
      <c r="D30" s="39">
        <f>D19+D22+D27</f>
        <v>5000</v>
      </c>
      <c r="E30" s="16">
        <f t="shared" ref="E30:G30" si="4">E19+E22+E27</f>
        <v>0</v>
      </c>
      <c r="F30" s="16">
        <f t="shared" si="4"/>
        <v>0</v>
      </c>
      <c r="G30" s="16">
        <f t="shared" si="4"/>
        <v>5000</v>
      </c>
    </row>
    <row r="32" spans="1:7" ht="18.5">
      <c r="A32" s="28" t="s">
        <v>19</v>
      </c>
      <c r="B32" s="10"/>
      <c r="C32" s="10"/>
      <c r="D32" s="10"/>
      <c r="E32" s="10"/>
      <c r="F32" s="10"/>
      <c r="G32" s="10"/>
    </row>
    <row r="33" spans="1:7">
      <c r="A33" s="20" t="s">
        <v>13</v>
      </c>
      <c r="B33" t="s">
        <v>189</v>
      </c>
      <c r="D33" t="s">
        <v>192</v>
      </c>
    </row>
    <row r="34" spans="1:7">
      <c r="A34" s="20" t="s">
        <v>20</v>
      </c>
      <c r="B34" t="s">
        <v>193</v>
      </c>
      <c r="D34" t="s">
        <v>194</v>
      </c>
    </row>
    <row r="35" spans="1:7">
      <c r="A35" s="20" t="s">
        <v>21</v>
      </c>
      <c r="B35" t="s">
        <v>195</v>
      </c>
      <c r="D35" t="s">
        <v>194</v>
      </c>
    </row>
    <row r="37" spans="1:7" ht="18.5">
      <c r="A37" s="27" t="s">
        <v>29</v>
      </c>
      <c r="B37" s="6"/>
      <c r="C37" s="6"/>
      <c r="D37" s="6"/>
      <c r="E37" s="6"/>
      <c r="F37" s="6"/>
      <c r="G37" s="6"/>
    </row>
    <row r="38" spans="1:7">
      <c r="A38" s="20" t="s">
        <v>30</v>
      </c>
      <c r="C38" s="20" t="s">
        <v>33</v>
      </c>
    </row>
    <row r="39" spans="1:7">
      <c r="A39" s="20" t="s">
        <v>0</v>
      </c>
      <c r="C39" s="20" t="s">
        <v>36</v>
      </c>
    </row>
    <row r="40" spans="1:7">
      <c r="A40" s="20" t="s">
        <v>31</v>
      </c>
      <c r="C40" s="20" t="s">
        <v>34</v>
      </c>
    </row>
    <row r="41" spans="1:7">
      <c r="A41" s="20" t="s">
        <v>32</v>
      </c>
      <c r="C41" s="20" t="s">
        <v>35</v>
      </c>
    </row>
    <row r="42" spans="1:7">
      <c r="C42" s="20" t="s">
        <v>37</v>
      </c>
    </row>
    <row r="46" spans="1:7" ht="18.5">
      <c r="A46" s="26" t="s">
        <v>75</v>
      </c>
      <c r="B46" s="9"/>
      <c r="C46" s="9"/>
      <c r="D46" s="9"/>
      <c r="E46" s="9"/>
      <c r="F46" s="9"/>
      <c r="G46" s="9"/>
    </row>
    <row r="47" spans="1:7">
      <c r="A47" s="20" t="s">
        <v>27</v>
      </c>
    </row>
    <row r="48" spans="1:7">
      <c r="A48" s="20" t="s">
        <v>25</v>
      </c>
    </row>
    <row r="49" spans="1:7">
      <c r="A49" s="20" t="s">
        <v>26</v>
      </c>
    </row>
    <row r="50" spans="1:7">
      <c r="A50" s="20" t="s">
        <v>196</v>
      </c>
    </row>
    <row r="51" spans="1:7">
      <c r="A51" s="20"/>
    </row>
    <row r="52" spans="1:7">
      <c r="A52" s="20" t="s">
        <v>39</v>
      </c>
    </row>
    <row r="53" spans="1:7">
      <c r="A53" s="20" t="s">
        <v>40</v>
      </c>
      <c r="B53" t="s">
        <v>197</v>
      </c>
      <c r="C53" s="19">
        <v>43599</v>
      </c>
    </row>
    <row r="54" spans="1:7">
      <c r="B54" t="s">
        <v>148</v>
      </c>
      <c r="C54" s="102">
        <v>44196</v>
      </c>
    </row>
    <row r="55" spans="1:7">
      <c r="B55" t="s">
        <v>148</v>
      </c>
      <c r="C55" s="19">
        <v>44377</v>
      </c>
    </row>
    <row r="57" spans="1:7" ht="18.5">
      <c r="A57" s="25" t="s">
        <v>28</v>
      </c>
      <c r="B57" s="7"/>
      <c r="C57" s="7"/>
      <c r="D57" s="7"/>
      <c r="E57" s="7"/>
      <c r="F57" s="7"/>
      <c r="G57" s="7"/>
    </row>
    <row r="58" spans="1:7">
      <c r="A58" s="20" t="s">
        <v>84</v>
      </c>
      <c r="B58" s="20" t="s">
        <v>85</v>
      </c>
      <c r="C58" s="20" t="s">
        <v>86</v>
      </c>
      <c r="D58" s="20"/>
      <c r="E58" s="20"/>
      <c r="F58" s="20" t="s">
        <v>67</v>
      </c>
      <c r="G58" s="20"/>
    </row>
    <row r="59" spans="1:7">
      <c r="A59" t="s">
        <v>88</v>
      </c>
      <c r="B59" s="19">
        <v>43692</v>
      </c>
      <c r="C59" t="s">
        <v>201</v>
      </c>
      <c r="F59" t="s">
        <v>79</v>
      </c>
    </row>
    <row r="60" spans="1:7">
      <c r="A60" t="s">
        <v>90</v>
      </c>
      <c r="B60" s="19">
        <v>43965</v>
      </c>
      <c r="C60" t="s">
        <v>202</v>
      </c>
      <c r="F60" t="s">
        <v>74</v>
      </c>
    </row>
    <row r="61" spans="1:7">
      <c r="B61" s="19"/>
    </row>
    <row r="62" spans="1:7">
      <c r="B62" s="19"/>
    </row>
    <row r="63" spans="1:7">
      <c r="B63" s="19"/>
    </row>
    <row r="64" spans="1:7">
      <c r="B64" s="19"/>
    </row>
    <row r="65" spans="1:7">
      <c r="B65" s="19"/>
    </row>
    <row r="67" spans="1:7" ht="18.5">
      <c r="A67" s="24" t="s">
        <v>111</v>
      </c>
      <c r="B67" s="17"/>
      <c r="C67" s="17"/>
      <c r="D67" s="17"/>
      <c r="E67" s="17"/>
      <c r="F67" s="17"/>
      <c r="G67" s="17"/>
    </row>
    <row r="68" spans="1:7">
      <c r="A68" s="20" t="s">
        <v>106</v>
      </c>
      <c r="C68" t="s">
        <v>198</v>
      </c>
    </row>
    <row r="69" spans="1:7">
      <c r="A69" s="20" t="s">
        <v>107</v>
      </c>
      <c r="C69" s="32" t="s">
        <v>199</v>
      </c>
    </row>
    <row r="70" spans="1:7">
      <c r="A70" s="20" t="s">
        <v>108</v>
      </c>
      <c r="C70" t="s">
        <v>200</v>
      </c>
    </row>
    <row r="73" spans="1:7" ht="18.5">
      <c r="A73" s="101" t="s">
        <v>112</v>
      </c>
      <c r="B73" s="31"/>
      <c r="C73" s="31"/>
      <c r="D73" s="31"/>
      <c r="E73" s="31"/>
      <c r="F73" s="31"/>
      <c r="G73" s="31"/>
    </row>
    <row r="74" spans="1:7">
      <c r="A74" s="105" t="s">
        <v>153</v>
      </c>
      <c r="B74" s="105"/>
      <c r="C74" s="105"/>
      <c r="D74" s="105"/>
      <c r="E74" s="105"/>
      <c r="F74" s="105"/>
      <c r="G74" s="105"/>
    </row>
    <row r="75" spans="1:7">
      <c r="A75" s="105"/>
      <c r="B75" s="105"/>
      <c r="C75" s="105"/>
      <c r="D75" s="105"/>
      <c r="E75" s="105"/>
      <c r="F75" s="105"/>
      <c r="G75" s="105"/>
    </row>
    <row r="76" spans="1:7">
      <c r="A76" s="105"/>
      <c r="B76" s="105"/>
      <c r="C76" s="105"/>
      <c r="D76" s="105"/>
      <c r="E76" s="105"/>
      <c r="F76" s="105"/>
      <c r="G76" s="105"/>
    </row>
    <row r="77" spans="1:7">
      <c r="A77" s="105"/>
      <c r="B77" s="105"/>
      <c r="C77" s="105"/>
      <c r="D77" s="105"/>
      <c r="E77" s="105"/>
      <c r="F77" s="105"/>
      <c r="G77" s="105"/>
    </row>
  </sheetData>
  <mergeCells count="1">
    <mergeCell ref="A74:G77"/>
  </mergeCells>
  <hyperlinks>
    <hyperlink ref="C69" r:id="rId1" xr:uid="{00000000-0004-0000-0600-000000000000}"/>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600-000000000000}">
          <x14:formula1>
            <xm:f>'Drop Down Menu'!$G$1:$G$4</xm:f>
          </x14:formula1>
          <xm:sqref>A59:A65</xm:sqref>
        </x14:dataValidation>
        <x14:dataValidation type="list" allowBlank="1" showInputMessage="1" showErrorMessage="1" xr:uid="{00000000-0002-0000-0600-000001000000}">
          <x14:formula1>
            <xm:f>'Drop Down Menu'!$E$1:$E$2</xm:f>
          </x14:formula1>
          <xm:sqref>F59:F65</xm:sqref>
        </x14:dataValidation>
        <x14:dataValidation type="list" allowBlank="1" showInputMessage="1" showErrorMessage="1" xr:uid="{00000000-0002-0000-0600-000002000000}">
          <x14:formula1>
            <xm:f>'Drop Down Menu'!$C$1:$C$4</xm:f>
          </x14:formula1>
          <xm:sqref>D10:D11</xm:sqref>
        </x14:dataValidation>
        <x14:dataValidation type="list" allowBlank="1" showInputMessage="1" showErrorMessage="1" xr:uid="{00000000-0002-0000-0600-000003000000}">
          <x14:formula1>
            <xm:f>'Drop Down Menu'!$A$1:$A$4</xm:f>
          </x14:formula1>
          <xm:sqref>D3 S6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BDDDD"/>
  </sheetPr>
  <dimension ref="A1:C20"/>
  <sheetViews>
    <sheetView topLeftCell="C10" workbookViewId="0">
      <selection activeCell="B21" sqref="B21"/>
    </sheetView>
  </sheetViews>
  <sheetFormatPr defaultRowHeight="14.5"/>
  <cols>
    <col min="1" max="1" width="44.1796875" customWidth="1"/>
    <col min="2" max="2" width="17.54296875" customWidth="1"/>
    <col min="3" max="3" width="11.54296875" customWidth="1"/>
  </cols>
  <sheetData>
    <row r="1" spans="1:3" ht="18.5">
      <c r="A1" s="1" t="s">
        <v>41</v>
      </c>
    </row>
    <row r="3" spans="1:3">
      <c r="A3" s="2" t="s">
        <v>42</v>
      </c>
      <c r="B3" s="2" t="s">
        <v>43</v>
      </c>
      <c r="C3" s="2" t="s">
        <v>44</v>
      </c>
    </row>
    <row r="4" spans="1:3">
      <c r="A4" t="s">
        <v>91</v>
      </c>
      <c r="B4" t="s">
        <v>54</v>
      </c>
      <c r="C4" t="s">
        <v>64</v>
      </c>
    </row>
    <row r="5" spans="1:3">
      <c r="A5" t="s">
        <v>56</v>
      </c>
      <c r="B5" t="s">
        <v>54</v>
      </c>
      <c r="C5" t="s">
        <v>55</v>
      </c>
    </row>
    <row r="6" spans="1:3">
      <c r="A6" t="s">
        <v>98</v>
      </c>
      <c r="B6" t="s">
        <v>49</v>
      </c>
      <c r="C6" t="s">
        <v>92</v>
      </c>
    </row>
    <row r="7" spans="1:3">
      <c r="A7" t="s">
        <v>96</v>
      </c>
      <c r="B7" t="s">
        <v>81</v>
      </c>
      <c r="C7" t="s">
        <v>97</v>
      </c>
    </row>
    <row r="8" spans="1:3">
      <c r="A8" t="s">
        <v>99</v>
      </c>
      <c r="B8" t="s">
        <v>49</v>
      </c>
      <c r="C8" t="s">
        <v>95</v>
      </c>
    </row>
    <row r="9" spans="1:3">
      <c r="A9" t="s">
        <v>62</v>
      </c>
      <c r="B9" t="s">
        <v>49</v>
      </c>
      <c r="C9" t="s">
        <v>63</v>
      </c>
    </row>
    <row r="10" spans="1:3">
      <c r="A10" t="s">
        <v>60</v>
      </c>
      <c r="B10" t="s">
        <v>46</v>
      </c>
      <c r="C10" t="s">
        <v>61</v>
      </c>
    </row>
    <row r="11" spans="1:3">
      <c r="A11" t="s">
        <v>58</v>
      </c>
      <c r="B11" t="s">
        <v>46</v>
      </c>
      <c r="C11" t="s">
        <v>59</v>
      </c>
    </row>
    <row r="12" spans="1:3">
      <c r="A12" t="s">
        <v>72</v>
      </c>
      <c r="B12" t="s">
        <v>49</v>
      </c>
      <c r="C12" t="s">
        <v>73</v>
      </c>
    </row>
    <row r="13" spans="1:3">
      <c r="A13" t="s">
        <v>53</v>
      </c>
      <c r="B13" t="s">
        <v>49</v>
      </c>
      <c r="C13" t="s">
        <v>52</v>
      </c>
    </row>
    <row r="14" spans="1:3">
      <c r="A14" t="s">
        <v>51</v>
      </c>
      <c r="B14" t="s">
        <v>49</v>
      </c>
      <c r="C14" t="s">
        <v>83</v>
      </c>
    </row>
    <row r="15" spans="1:3">
      <c r="A15" t="s">
        <v>65</v>
      </c>
      <c r="B15" t="s">
        <v>49</v>
      </c>
      <c r="C15" t="s">
        <v>57</v>
      </c>
    </row>
    <row r="16" spans="1:3">
      <c r="A16" t="s">
        <v>101</v>
      </c>
      <c r="B16" t="s">
        <v>49</v>
      </c>
      <c r="C16" t="s">
        <v>82</v>
      </c>
    </row>
    <row r="17" spans="1:3">
      <c r="A17" t="s">
        <v>45</v>
      </c>
      <c r="B17" t="s">
        <v>46</v>
      </c>
      <c r="C17" t="s">
        <v>47</v>
      </c>
    </row>
    <row r="18" spans="1:3">
      <c r="A18" t="s">
        <v>94</v>
      </c>
      <c r="B18" t="s">
        <v>49</v>
      </c>
      <c r="C18" t="s">
        <v>93</v>
      </c>
    </row>
    <row r="19" spans="1:3">
      <c r="A19" t="s">
        <v>48</v>
      </c>
      <c r="B19" t="s">
        <v>49</v>
      </c>
      <c r="C19" t="s">
        <v>50</v>
      </c>
    </row>
    <row r="20" spans="1:3">
      <c r="A20" t="s">
        <v>100</v>
      </c>
      <c r="B20" t="s">
        <v>49</v>
      </c>
      <c r="C20" t="s">
        <v>102</v>
      </c>
    </row>
  </sheetData>
  <sortState xmlns:xlrd2="http://schemas.microsoft.com/office/spreadsheetml/2017/richdata2" ref="A4:C19">
    <sortCondition ref="A4:A19"/>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BDDDD"/>
  </sheetPr>
  <dimension ref="A1:G5"/>
  <sheetViews>
    <sheetView workbookViewId="0">
      <selection sqref="A1:A5"/>
    </sheetView>
  </sheetViews>
  <sheetFormatPr defaultRowHeight="14.5"/>
  <cols>
    <col min="1" max="1" width="13.453125" customWidth="1"/>
  </cols>
  <sheetData>
    <row r="1" spans="1:7">
      <c r="A1" t="s">
        <v>74</v>
      </c>
      <c r="C1" t="s">
        <v>46</v>
      </c>
      <c r="E1" t="s">
        <v>74</v>
      </c>
      <c r="G1" t="s">
        <v>88</v>
      </c>
    </row>
    <row r="2" spans="1:7">
      <c r="A2" t="s">
        <v>80</v>
      </c>
      <c r="C2" t="s">
        <v>54</v>
      </c>
      <c r="E2" t="s">
        <v>79</v>
      </c>
      <c r="G2" t="s">
        <v>90</v>
      </c>
    </row>
    <row r="3" spans="1:7">
      <c r="A3" t="s">
        <v>77</v>
      </c>
      <c r="C3" t="s">
        <v>81</v>
      </c>
      <c r="G3" t="s">
        <v>89</v>
      </c>
    </row>
    <row r="4" spans="1:7">
      <c r="A4" t="s">
        <v>78</v>
      </c>
      <c r="C4" t="s">
        <v>49</v>
      </c>
      <c r="G4" t="s">
        <v>87</v>
      </c>
    </row>
    <row r="5" spans="1:7">
      <c r="A5" t="s">
        <v>128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Reporting</vt:lpstr>
      <vt:lpstr>Tracking</vt:lpstr>
      <vt:lpstr>20-0001-1</vt:lpstr>
      <vt:lpstr>Funding Agency Codes</vt:lpstr>
      <vt:lpstr>Drop Down Menu</vt:lpstr>
    </vt:vector>
  </TitlesOfParts>
  <Company>Johnson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baker</dc:creator>
  <cp:lastModifiedBy>Raya Ward</cp:lastModifiedBy>
  <cp:lastPrinted>2025-10-02T14:12:29Z</cp:lastPrinted>
  <dcterms:created xsi:type="dcterms:W3CDTF">2020-03-13T17:36:34Z</dcterms:created>
  <dcterms:modified xsi:type="dcterms:W3CDTF">2025-10-10T22:04:02Z</dcterms:modified>
</cp:coreProperties>
</file>